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uildxact-my.sharepoint.com/personal/danielc_buildxact_com/Documents/Documents/Dan-buildXACT/Support/"/>
    </mc:Choice>
  </mc:AlternateContent>
  <xr:revisionPtr revIDLastSave="7" documentId="8_{E290E46E-A5FA-4678-935A-0B39FC444389}" xr6:coauthVersionLast="47" xr6:coauthVersionMax="47" xr10:uidLastSave="{22AF35CC-A8B9-43CE-B62A-64290EE330F8}"/>
  <bookViews>
    <workbookView xWindow="-108" yWindow="-108" windowWidth="23256" windowHeight="12456" xr2:uid="{0F102467-45C5-43EA-ADB0-59A6E9A79A4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E9" i="1"/>
  <c r="E8" i="1"/>
  <c r="I8" i="1"/>
  <c r="C8" i="1"/>
  <c r="C9" i="1" s="1"/>
  <c r="C10" i="1" s="1"/>
  <c r="D10" i="1" s="1"/>
  <c r="D9" i="1" l="1"/>
  <c r="D8" i="1"/>
  <c r="H12" i="1" l="1"/>
  <c r="I12" i="1" s="1"/>
  <c r="H11" i="1" l="1"/>
</calcChain>
</file>

<file path=xl/sharedStrings.xml><?xml version="1.0" encoding="utf-8"?>
<sst xmlns="http://schemas.openxmlformats.org/spreadsheetml/2006/main" count="16" uniqueCount="16">
  <si>
    <t>Usage guide</t>
  </si>
  <si>
    <t>Enter data</t>
  </si>
  <si>
    <t>This calculator is to work out the effective retention percentag to enter into Buildxact based on the banded retention system most commonly seen in NZ. It does not consider variations, purely the contract figuire.</t>
  </si>
  <si>
    <t>Calculations</t>
  </si>
  <si>
    <t>Results to be entered into Buildxact</t>
  </si>
  <si>
    <t>Percentage</t>
  </si>
  <si>
    <t>Cost band</t>
  </si>
  <si>
    <t>Band calc</t>
  </si>
  <si>
    <t>Retention</t>
  </si>
  <si>
    <t>Worded</t>
  </si>
  <si>
    <t>INC TAX</t>
  </si>
  <si>
    <t>EX TAX</t>
  </si>
  <si>
    <t xml:space="preserve">Contract </t>
  </si>
  <si>
    <t>Tax</t>
  </si>
  <si>
    <t>Retention total %</t>
  </si>
  <si>
    <t>Total 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</si>
</sst>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0%"/>
  </numFmts>
  <fonts count="4" x14ac:knownFonts="1">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2F2F2"/>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30">
    <xf numFmtId="0" fontId="0" fillId="0" borderId="0" xfId="0"/>
    <xf numFmtId="0" fontId="0" fillId="0" borderId="0" xfId="0" applyAlignment="1">
      <alignment horizontal="center" vertical="center"/>
    </xf>
    <xf numFmtId="44" fontId="0" fillId="0" borderId="0" xfId="0" applyNumberFormat="1" applyAlignment="1">
      <alignment horizontal="center" vertical="center"/>
    </xf>
    <xf numFmtId="4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10" fontId="1" fillId="2" borderId="2" xfId="1" applyNumberFormat="1" applyBorder="1" applyAlignment="1">
      <alignment horizontal="center" vertical="center"/>
    </xf>
    <xf numFmtId="44" fontId="1" fillId="2" borderId="2" xfId="1" applyNumberFormat="1" applyBorder="1" applyAlignment="1">
      <alignment horizontal="center" vertical="center"/>
    </xf>
    <xf numFmtId="44" fontId="2" fillId="3" borderId="2" xfId="2" applyNumberFormat="1" applyBorder="1" applyAlignment="1">
      <alignment horizontal="center" vertical="center"/>
    </xf>
    <xf numFmtId="44" fontId="0" fillId="0" borderId="2" xfId="0" applyNumberFormat="1" applyBorder="1" applyAlignment="1">
      <alignment horizontal="center" vertical="center"/>
    </xf>
    <xf numFmtId="0" fontId="1" fillId="2" borderId="2" xfId="1" applyBorder="1" applyAlignment="1">
      <alignment horizontal="center" vertical="center"/>
    </xf>
    <xf numFmtId="0" fontId="2" fillId="4" borderId="2" xfId="2" applyFill="1" applyBorder="1" applyAlignment="1">
      <alignment horizontal="center" vertical="center"/>
    </xf>
    <xf numFmtId="164" fontId="2" fillId="4" borderId="2" xfId="2" applyNumberFormat="1" applyFill="1" applyBorder="1" applyAlignment="1">
      <alignment horizontal="center" vertical="center"/>
    </xf>
    <xf numFmtId="0" fontId="2" fillId="3" borderId="2" xfId="2" applyBorder="1" applyAlignment="1">
      <alignment horizontal="center" vertical="center"/>
    </xf>
    <xf numFmtId="10" fontId="0" fillId="5" borderId="0" xfId="0" applyNumberFormat="1" applyFill="1" applyAlignment="1">
      <alignment horizontal="center" vertical="center"/>
    </xf>
    <xf numFmtId="44" fontId="0" fillId="5" borderId="0" xfId="0" applyNumberFormat="1" applyFill="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center" vertical="center"/>
    </xf>
    <xf numFmtId="10" fontId="3" fillId="0" borderId="3" xfId="0" applyNumberFormat="1" applyFont="1" applyBorder="1" applyAlignment="1">
      <alignment horizontal="center" vertical="center"/>
    </xf>
    <xf numFmtId="44" fontId="3" fillId="0" borderId="3" xfId="0" applyNumberFormat="1" applyFont="1" applyBorder="1" applyAlignment="1">
      <alignment horizontal="center" vertical="center"/>
    </xf>
    <xf numFmtId="0" fontId="3" fillId="0" borderId="3" xfId="0" applyFont="1" applyBorder="1" applyAlignment="1">
      <alignment horizontal="center" vertical="center"/>
    </xf>
    <xf numFmtId="10" fontId="1" fillId="2" borderId="3" xfId="1" applyNumberFormat="1" applyBorder="1" applyAlignment="1">
      <alignment horizontal="center" vertical="center"/>
    </xf>
    <xf numFmtId="44" fontId="1" fillId="2" borderId="3" xfId="1" applyNumberFormat="1" applyBorder="1" applyAlignment="1">
      <alignment horizontal="center" vertical="center"/>
    </xf>
    <xf numFmtId="44" fontId="2" fillId="3" borderId="3" xfId="2" applyNumberFormat="1" applyBorder="1" applyAlignment="1">
      <alignment horizontal="center" vertical="center"/>
    </xf>
    <xf numFmtId="44" fontId="0" fillId="0" borderId="3" xfId="0" applyNumberFormat="1" applyBorder="1" applyAlignment="1">
      <alignment horizontal="center" vertical="center"/>
    </xf>
    <xf numFmtId="0" fontId="2" fillId="3" borderId="0" xfId="2" applyBorder="1" applyAlignment="1">
      <alignment horizontal="center" vertical="center"/>
    </xf>
    <xf numFmtId="10" fontId="1" fillId="2" borderId="0" xfId="1" applyNumberFormat="1" applyBorder="1" applyAlignment="1">
      <alignment horizontal="center" vertical="center"/>
    </xf>
    <xf numFmtId="10" fontId="3" fillId="0" borderId="0" xfId="0" applyNumberFormat="1" applyFont="1" applyAlignment="1">
      <alignment horizontal="center" vertical="center"/>
    </xf>
    <xf numFmtId="0" fontId="3" fillId="0" borderId="0" xfId="0" applyFont="1" applyAlignment="1">
      <alignment horizontal="center" vertical="center" wrapText="1"/>
    </xf>
    <xf numFmtId="0" fontId="2" fillId="4" borderId="0" xfId="2" applyFill="1" applyBorder="1" applyAlignment="1">
      <alignment horizontal="center" vertical="center"/>
    </xf>
  </cellXfs>
  <cellStyles count="3">
    <cellStyle name="Calculation" xfId="2" builtinId="2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7569-D1AA-43C2-BDDC-1885341D740D}">
  <dimension ref="A1:I12"/>
  <sheetViews>
    <sheetView tabSelected="1" workbookViewId="0">
      <selection activeCell="E15" sqref="E15"/>
    </sheetView>
  </sheetViews>
  <sheetFormatPr defaultColWidth="8.88671875" defaultRowHeight="14.4" x14ac:dyDescent="0.3"/>
  <cols>
    <col min="1" max="1" width="12.88671875" style="14" customWidth="1"/>
    <col min="2" max="2" width="16.44140625" style="15" customWidth="1"/>
    <col min="3" max="3" width="14.109375" style="16" hidden="1" customWidth="1"/>
    <col min="4" max="4" width="17.109375" style="16" customWidth="1"/>
    <col min="5" max="5" width="41.21875" style="15" bestFit="1" customWidth="1"/>
    <col min="6" max="6" width="8.88671875" style="16"/>
    <col min="7" max="7" width="16.109375" style="16" bestFit="1" customWidth="1"/>
    <col min="8" max="8" width="13.88671875" style="16" bestFit="1" customWidth="1"/>
    <col min="9" max="9" width="14.109375" style="15" bestFit="1" customWidth="1"/>
    <col min="10" max="10" width="8.88671875" style="16"/>
    <col min="11" max="11" width="53.88671875" style="16" customWidth="1"/>
    <col min="12" max="16384" width="8.88671875" style="16"/>
  </cols>
  <sheetData>
    <row r="1" spans="1:9" ht="14.4" customHeight="1" x14ac:dyDescent="0.3">
      <c r="A1" s="27" t="s">
        <v>0</v>
      </c>
      <c r="B1" s="26" t="s">
        <v>1</v>
      </c>
      <c r="C1" s="26"/>
      <c r="D1" s="26"/>
      <c r="E1" s="17"/>
      <c r="F1" s="28" t="s">
        <v>2</v>
      </c>
      <c r="G1" s="28"/>
      <c r="H1" s="28"/>
      <c r="I1" s="28"/>
    </row>
    <row r="2" spans="1:9" x14ac:dyDescent="0.3">
      <c r="A2" s="27"/>
      <c r="B2" s="25" t="s">
        <v>3</v>
      </c>
      <c r="C2" s="25"/>
      <c r="D2" s="25"/>
      <c r="E2" s="17"/>
      <c r="F2" s="28"/>
      <c r="G2" s="28"/>
      <c r="H2" s="28"/>
      <c r="I2" s="28"/>
    </row>
    <row r="3" spans="1:9" x14ac:dyDescent="0.3">
      <c r="A3" s="27"/>
      <c r="B3" s="29" t="s">
        <v>4</v>
      </c>
      <c r="C3" s="29"/>
      <c r="D3" s="29"/>
      <c r="E3" s="17"/>
      <c r="F3" s="28"/>
      <c r="G3" s="28"/>
      <c r="H3" s="28"/>
      <c r="I3" s="28"/>
    </row>
    <row r="4" spans="1:9" x14ac:dyDescent="0.3">
      <c r="E4" s="17"/>
      <c r="F4" s="28"/>
      <c r="G4" s="28"/>
      <c r="H4" s="28"/>
      <c r="I4" s="28"/>
    </row>
    <row r="7" spans="1:9" x14ac:dyDescent="0.3">
      <c r="A7" s="18" t="s">
        <v>5</v>
      </c>
      <c r="B7" s="19" t="s">
        <v>6</v>
      </c>
      <c r="C7" s="20" t="s">
        <v>7</v>
      </c>
      <c r="D7" s="20" t="s">
        <v>8</v>
      </c>
      <c r="E7" s="19" t="s">
        <v>9</v>
      </c>
      <c r="G7" s="5"/>
      <c r="H7" s="4" t="s">
        <v>10</v>
      </c>
      <c r="I7" s="3" t="s">
        <v>11</v>
      </c>
    </row>
    <row r="8" spans="1:9" x14ac:dyDescent="0.3">
      <c r="A8" s="21">
        <v>0.1</v>
      </c>
      <c r="B8" s="22">
        <v>200000</v>
      </c>
      <c r="C8" s="23">
        <f>H8</f>
        <v>1200000</v>
      </c>
      <c r="D8" s="23">
        <f>IF(C8&gt;B8,B8*A8,C8*A8)</f>
        <v>20000</v>
      </c>
      <c r="E8" s="24" t="str">
        <f>(A8*100)&amp;"% ($"&amp;D8&amp;") held on the first $"&amp;B8</f>
        <v>10% ($20000) held on the first $200000</v>
      </c>
      <c r="G8" s="10" t="s">
        <v>12</v>
      </c>
      <c r="H8" s="7">
        <v>1200000</v>
      </c>
      <c r="I8" s="8">
        <f>H8/(1+$H$9)</f>
        <v>1043478.2608695653</v>
      </c>
    </row>
    <row r="9" spans="1:9" x14ac:dyDescent="0.3">
      <c r="A9" s="21">
        <v>0.05</v>
      </c>
      <c r="B9" s="22">
        <v>800000</v>
      </c>
      <c r="C9" s="23">
        <f>IF(C8-B8&gt;0,C8-B8,0)</f>
        <v>1000000</v>
      </c>
      <c r="D9" s="23">
        <f>IF(C9&gt;B9,B9*A9,C9*A9)</f>
        <v>40000</v>
      </c>
      <c r="E9" s="24" t="str">
        <f>(A9*100)&amp;"% ($"&amp;D9&amp;") held on the next $"&amp;B9</f>
        <v>5% ($40000) held on the next $800000</v>
      </c>
      <c r="G9" s="10" t="s">
        <v>13</v>
      </c>
      <c r="H9" s="6">
        <v>0.15</v>
      </c>
      <c r="I9" s="9"/>
    </row>
    <row r="10" spans="1:9" x14ac:dyDescent="0.3">
      <c r="A10" s="21">
        <v>1.7500000000000002E-2</v>
      </c>
      <c r="B10" s="22">
        <v>1000000</v>
      </c>
      <c r="C10" s="23">
        <f>IF(C9-B9&gt;0,C9-B9,0)</f>
        <v>200000</v>
      </c>
      <c r="D10" s="23">
        <f>C10*A10</f>
        <v>3500.0000000000005</v>
      </c>
      <c r="E10" s="24" t="str">
        <f>(A10*100)&amp;"% ($"&amp;D10&amp;") held on amounts over $"&amp;B10</f>
        <v>1.75% ($3500) held on amounts over $1000000</v>
      </c>
      <c r="G10" s="1"/>
      <c r="H10" s="1"/>
      <c r="I10" s="2"/>
    </row>
    <row r="11" spans="1:9" x14ac:dyDescent="0.3">
      <c r="G11" s="11" t="s">
        <v>14</v>
      </c>
      <c r="H11" s="12">
        <f>H12/H8</f>
        <v>5.2916666666666667E-2</v>
      </c>
      <c r="I11" s="9"/>
    </row>
    <row r="12" spans="1:9" x14ac:dyDescent="0.3">
      <c r="G12" s="13" t="s">
        <v>15</v>
      </c>
      <c r="H12" s="8">
        <f>SUM(D8:D10)</f>
        <v>63500</v>
      </c>
      <c r="I12" s="8">
        <f>H12/(1+$H$9)</f>
        <v>55217.391304347831</v>
      </c>
    </row>
  </sheetData>
  <mergeCells count="5">
    <mergeCell ref="B2:D2"/>
    <mergeCell ref="B1:D1"/>
    <mergeCell ref="A1:A3"/>
    <mergeCell ref="F1:I4"/>
    <mergeCell ref="B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Conlon</dc:creator>
  <cp:keywords/>
  <dc:description/>
  <cp:lastModifiedBy>Daniel Conlon</cp:lastModifiedBy>
  <cp:revision/>
  <dcterms:created xsi:type="dcterms:W3CDTF">2023-05-12T01:44:15Z</dcterms:created>
  <dcterms:modified xsi:type="dcterms:W3CDTF">2023-07-06T18:04:26Z</dcterms:modified>
  <cp:category/>
  <cp:contentStatus/>
</cp:coreProperties>
</file>